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1" s="1"/>
  <c r="F43" s="1"/>
  <c r="F20"/>
  <c r="F27"/>
  <c r="F31"/>
  <c r="F32"/>
  <c r="F36"/>
  <c r="F40"/>
  <c r="F41" s="1"/>
  <c r="D4" i="2"/>
  <c r="H4"/>
  <c r="H5"/>
  <c r="J5"/>
  <c r="G9"/>
  <c r="G16" s="1"/>
  <c r="J9"/>
  <c r="G10"/>
  <c r="J10"/>
  <c r="J16" s="1"/>
  <c r="G11"/>
  <c r="J11"/>
  <c r="G12"/>
  <c r="J12"/>
  <c r="G13"/>
  <c r="J13"/>
  <c r="G14"/>
  <c r="J14"/>
  <c r="G15"/>
  <c r="J15"/>
  <c r="E16"/>
  <c r="E28" s="1"/>
  <c r="G28" s="1"/>
  <c r="F16"/>
  <c r="H16"/>
  <c r="H28" s="1"/>
  <c r="J28" s="1"/>
  <c r="I16"/>
  <c r="G18"/>
  <c r="G26" s="1"/>
  <c r="J18"/>
  <c r="J26" s="1"/>
  <c r="G19"/>
  <c r="J19"/>
  <c r="G20"/>
  <c r="J20"/>
  <c r="G21"/>
  <c r="J21"/>
  <c r="G22"/>
  <c r="J22"/>
  <c r="G23"/>
  <c r="J23"/>
  <c r="G24"/>
  <c r="J24"/>
  <c r="G25"/>
  <c r="J25"/>
  <c r="E26"/>
  <c r="F26"/>
  <c r="H26"/>
  <c r="I26"/>
  <c r="I28"/>
  <c r="G27"/>
  <c r="J27"/>
  <c r="D4" i="1"/>
  <c r="H4"/>
  <c r="J5"/>
  <c r="E16"/>
  <c r="F16"/>
  <c r="I17"/>
  <c r="I28" s="1"/>
  <c r="I36" s="1"/>
  <c r="J17"/>
  <c r="J28" s="1"/>
  <c r="J36" s="1"/>
  <c r="E21"/>
  <c r="F21"/>
  <c r="I23"/>
  <c r="J23"/>
  <c r="E26"/>
  <c r="E30" s="1"/>
  <c r="F26"/>
  <c r="F30" s="1"/>
  <c r="I35"/>
  <c r="D37"/>
  <c r="G37"/>
  <c r="I37"/>
  <c r="F28" i="2"/>
  <c r="F36" i="1" l="1"/>
  <c r="E36"/>
  <c r="C38" s="1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<sst xmlns="http://schemas.openxmlformats.org/spreadsheetml/2006/main" count="202" uniqueCount="164">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</sst>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8" xfId="0" applyNumberFormat="1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34" xfId="0" applyNumberFormat="1" applyFont="1" applyFill="1" applyBorder="1" applyAlignment="1" applyProtection="1">
      <alignment horizontal="left" vertical="center" wrapText="1"/>
    </xf>
    <xf numFmtId="0" fontId="2" fillId="2" borderId="35" xfId="0" applyNumberFormat="1" applyFont="1" applyFill="1" applyBorder="1" applyAlignment="1" applyProtection="1">
      <alignment horizontal="left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B10" sqref="B10:G10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2015</v>
      </c>
      <c r="C7" s="55" t="s">
        <v>11</v>
      </c>
      <c r="D7" s="56">
        <v>1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2015</v>
      </c>
      <c r="C8" s="55" t="s">
        <v>11</v>
      </c>
      <c r="D8" s="57">
        <v>1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2015</v>
      </c>
      <c r="C9" s="55" t="s">
        <v>11</v>
      </c>
      <c r="D9" s="57">
        <v>1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workbookViewId="0">
      <selection activeCell="I33" sqref="I33: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2015-1-31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2015-1-1</v>
      </c>
      <c r="I5" s="7" t="s">
        <v>38</v>
      </c>
      <c r="J5" s="6" t="str">
        <f>公共信息表!B8&amp;"-"&amp;公共信息表!D8&amp;"-"&amp;公共信息表!F8</f>
        <v>2015-1-31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60037.630000000005</v>
      </c>
      <c r="F8" s="36">
        <v>79970.63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60037.63</v>
      </c>
      <c r="F16" s="37">
        <f>ROUND(SUM(资产负债表!F8:F15),2)</f>
        <v>79970.63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60037.630000000005</v>
      </c>
      <c r="J33" s="45">
        <v>79970.63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60037.63</v>
      </c>
      <c r="J35" s="37">
        <f>ROUND(资产负债表!J33+资产负债表!J34,2)</f>
        <v>79970.63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60037.63</v>
      </c>
      <c r="F36" s="41">
        <f>ROUND(资产负债表!F16+资产负债表!F21+资产负债表!F30+资产负债表!F32+资产负债表!F35,2)</f>
        <v>79970.63</v>
      </c>
      <c r="G36" s="40" t="s">
        <v>94</v>
      </c>
      <c r="H36" s="40">
        <v>120</v>
      </c>
      <c r="I36" s="41">
        <f>ROUND(资产负债表!I28+资产负债表!I35,2)</f>
        <v>60037.63</v>
      </c>
      <c r="J36" s="41">
        <f>ROUND(资产负债表!J28+资产负债表!J35,2)</f>
        <v>79970.63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opLeftCell="A16" workbookViewId="0">
      <selection activeCell="I21" sqref="I21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2015-1-31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2015-1-1</v>
      </c>
      <c r="I5" s="7" t="s">
        <v>38</v>
      </c>
      <c r="J5" s="6" t="str">
        <f>公共信息表!B8&amp;"-"&amp;公共信息表!D8&amp;"-"&amp;公共信息表!F8</f>
        <v>2015-1-31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0</v>
      </c>
      <c r="I9" s="21">
        <v>0</v>
      </c>
      <c r="J9" s="13">
        <f>ROUND(业务活动表!H9+业务活动表!I9,2)</f>
        <v>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20000</v>
      </c>
      <c r="F10" s="21">
        <v>0</v>
      </c>
      <c r="G10" s="20">
        <f>ROUND(业务活动表!E10+业务活动表!F10,2)</f>
        <v>20000</v>
      </c>
      <c r="H10" s="21">
        <v>20000</v>
      </c>
      <c r="I10" s="21">
        <v>0</v>
      </c>
      <c r="J10" s="13">
        <f>ROUND(业务活动表!H10+业务活动表!I10,2)</f>
        <v>20000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20000</v>
      </c>
      <c r="F16" s="20">
        <f>ROUND(SUM(业务活动表!F9:F15),2)</f>
        <v>0</v>
      </c>
      <c r="G16" s="20">
        <f>ROUND(SUM(业务活动表!G9:G15),2)</f>
        <v>20000</v>
      </c>
      <c r="H16" s="20">
        <f>ROUND(SUM(业务活动表!H9:H15),2)</f>
        <v>20000</v>
      </c>
      <c r="I16" s="20">
        <f>ROUND(SUM(业务活动表!I9:I15),2)</f>
        <v>0</v>
      </c>
      <c r="J16" s="13">
        <f>ROUND(SUM(业务活动表!J9:J15),2)</f>
        <v>20000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0</v>
      </c>
      <c r="I18" s="21">
        <v>0</v>
      </c>
      <c r="J18" s="13">
        <f>ROUND(业务活动表!H18+业务活动表!I18,2)</f>
        <v>0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7</v>
      </c>
      <c r="F23" s="21">
        <v>0</v>
      </c>
      <c r="G23" s="20">
        <f>ROUND(业务活动表!E23+业务活动表!F23,2)</f>
        <v>7</v>
      </c>
      <c r="H23" s="21">
        <v>7</v>
      </c>
      <c r="I23" s="21">
        <v>0</v>
      </c>
      <c r="J23" s="13">
        <f>ROUND(业务活动表!H23+业务活动表!I23,2)</f>
        <v>7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60</v>
      </c>
      <c r="F24" s="21">
        <v>0</v>
      </c>
      <c r="G24" s="20">
        <f>ROUND(业务活动表!E24+业务活动表!F24,2)</f>
        <v>60</v>
      </c>
      <c r="H24" s="21">
        <v>60</v>
      </c>
      <c r="I24" s="21">
        <v>0</v>
      </c>
      <c r="J24" s="13">
        <f>ROUND(业务活动表!H24+业务活动表!I24,2)</f>
        <v>60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67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67</v>
      </c>
      <c r="H26" s="20">
        <f>ROUND(业务活动表!H18+业务活动表!H23+业务活动表!H24+业务活动表!H25,2)</f>
        <v>67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67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19933</v>
      </c>
      <c r="F28" s="24">
        <f>F16-F26+F27</f>
        <v>0</v>
      </c>
      <c r="G28" s="25">
        <f>ROUND(业务活动表!E28+业务活动表!F28,2)</f>
        <v>19933</v>
      </c>
      <c r="H28" s="24">
        <f>H16-H26+H27</f>
        <v>19933</v>
      </c>
      <c r="I28" s="24">
        <f>I16-I26+I27</f>
        <v>0</v>
      </c>
      <c r="J28" s="27">
        <f>ROUND(业务活动表!H28+业务活动表!I28,2)</f>
        <v>19933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7" workbookViewId="0">
      <selection activeCell="F20" sqref="F20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2015-1-31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2015-1-1</v>
      </c>
      <c r="E6" s="7" t="s">
        <v>38</v>
      </c>
      <c r="F6" s="6" t="str">
        <f>公共信息表!B8&amp;"-"&amp;公共信息表!D8&amp;"-"&amp;公共信息表!F8</f>
        <v>2015-1-31</v>
      </c>
      <c r="G6" s="1"/>
    </row>
    <row r="7" spans="1:7" ht="22.5" customHeight="1">
      <c r="A7" s="1"/>
      <c r="B7" s="8"/>
      <c r="C7" s="93" t="s">
        <v>99</v>
      </c>
      <c r="D7" s="94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5" t="s">
        <v>126</v>
      </c>
      <c r="D8" s="96"/>
      <c r="E8" s="12"/>
      <c r="F8" s="13"/>
      <c r="G8" s="1"/>
    </row>
    <row r="9" spans="1:7" ht="22.5" customHeight="1">
      <c r="A9" s="1"/>
      <c r="B9" s="11"/>
      <c r="C9" s="95" t="s">
        <v>127</v>
      </c>
      <c r="D9" s="96"/>
      <c r="E9" s="12">
        <v>1</v>
      </c>
      <c r="F9" s="14">
        <v>0</v>
      </c>
      <c r="G9" s="1"/>
    </row>
    <row r="10" spans="1:7" ht="22.5" customHeight="1">
      <c r="A10" s="1"/>
      <c r="B10" s="11"/>
      <c r="C10" s="95" t="s">
        <v>128</v>
      </c>
      <c r="D10" s="96"/>
      <c r="E10" s="12">
        <v>2</v>
      </c>
      <c r="F10" s="14">
        <v>20000</v>
      </c>
      <c r="G10" s="1"/>
    </row>
    <row r="11" spans="1:7" ht="22.5" customHeight="1">
      <c r="A11" s="1"/>
      <c r="B11" s="11"/>
      <c r="C11" s="95" t="s">
        <v>129</v>
      </c>
      <c r="D11" s="96"/>
      <c r="E11" s="12">
        <v>3</v>
      </c>
      <c r="F11" s="14">
        <v>0</v>
      </c>
      <c r="G11" s="1"/>
    </row>
    <row r="12" spans="1:7" ht="22.5" customHeight="1">
      <c r="A12" s="1"/>
      <c r="B12" s="11"/>
      <c r="C12" s="95" t="s">
        <v>130</v>
      </c>
      <c r="D12" s="96"/>
      <c r="E12" s="12">
        <v>4</v>
      </c>
      <c r="F12" s="14">
        <v>0</v>
      </c>
      <c r="G12" s="1"/>
    </row>
    <row r="13" spans="1:7" ht="22.5" customHeight="1">
      <c r="A13" s="1"/>
      <c r="B13" s="11"/>
      <c r="C13" s="95" t="s">
        <v>131</v>
      </c>
      <c r="D13" s="96"/>
      <c r="E13" s="12">
        <v>5</v>
      </c>
      <c r="F13" s="14">
        <v>0</v>
      </c>
      <c r="G13" s="1"/>
    </row>
    <row r="14" spans="1:7" ht="22.5" customHeight="1">
      <c r="A14" s="1"/>
      <c r="B14" s="11"/>
      <c r="C14" s="95" t="s">
        <v>132</v>
      </c>
      <c r="D14" s="96"/>
      <c r="E14" s="12">
        <v>8</v>
      </c>
      <c r="F14" s="14">
        <v>0</v>
      </c>
      <c r="G14" s="1"/>
    </row>
    <row r="15" spans="1:7" ht="22.5" customHeight="1">
      <c r="A15" s="1"/>
      <c r="B15" s="11"/>
      <c r="C15" s="95" t="s">
        <v>133</v>
      </c>
      <c r="D15" s="96"/>
      <c r="E15" s="12">
        <v>13</v>
      </c>
      <c r="F15" s="13">
        <f>ROUND(SUM(现金流量表_年报!F9:F14),2)</f>
        <v>20000</v>
      </c>
      <c r="G15" s="1"/>
    </row>
    <row r="16" spans="1:7" ht="22.5" customHeight="1">
      <c r="A16" s="1"/>
      <c r="B16" s="11"/>
      <c r="C16" s="95" t="s">
        <v>134</v>
      </c>
      <c r="D16" s="96"/>
      <c r="E16" s="12">
        <v>14</v>
      </c>
      <c r="F16" s="14">
        <v>0</v>
      </c>
      <c r="G16" s="1"/>
    </row>
    <row r="17" spans="1:7" ht="22.5" customHeight="1">
      <c r="A17" s="1"/>
      <c r="B17" s="11"/>
      <c r="C17" s="95" t="s">
        <v>135</v>
      </c>
      <c r="D17" s="96"/>
      <c r="E17" s="12">
        <v>15</v>
      </c>
      <c r="F17" s="14">
        <v>0</v>
      </c>
      <c r="G17" s="1"/>
    </row>
    <row r="18" spans="1:7" ht="22.5" customHeight="1">
      <c r="A18" s="1"/>
      <c r="B18" s="11"/>
      <c r="C18" s="95" t="s">
        <v>136</v>
      </c>
      <c r="D18" s="96"/>
      <c r="E18" s="12">
        <v>16</v>
      </c>
      <c r="F18" s="14">
        <v>0</v>
      </c>
      <c r="G18" s="1"/>
    </row>
    <row r="19" spans="1:7" ht="22.5" customHeight="1">
      <c r="A19" s="1"/>
      <c r="B19" s="11"/>
      <c r="C19" s="95" t="s">
        <v>137</v>
      </c>
      <c r="D19" s="96"/>
      <c r="E19" s="12">
        <v>19</v>
      </c>
      <c r="F19" s="14">
        <v>67</v>
      </c>
      <c r="G19" s="1"/>
    </row>
    <row r="20" spans="1:7" ht="22.5" customHeight="1">
      <c r="A20" s="1"/>
      <c r="B20" s="11"/>
      <c r="C20" s="95" t="s">
        <v>138</v>
      </c>
      <c r="D20" s="96"/>
      <c r="E20" s="12">
        <v>23</v>
      </c>
      <c r="F20" s="13">
        <f>ROUND(SUM(现金流量表_年报!F16:F19),2)</f>
        <v>67</v>
      </c>
      <c r="G20" s="1"/>
    </row>
    <row r="21" spans="1:7" ht="22.5" customHeight="1">
      <c r="A21" s="1"/>
      <c r="B21" s="11"/>
      <c r="C21" s="95" t="s">
        <v>139</v>
      </c>
      <c r="D21" s="96"/>
      <c r="E21" s="12">
        <v>24</v>
      </c>
      <c r="F21" s="13">
        <f>ROUND(现金流量表_年报!F15-现金流量表_年报!F20,2)</f>
        <v>19933</v>
      </c>
      <c r="G21" s="1"/>
    </row>
    <row r="22" spans="1:7" ht="22.5" customHeight="1">
      <c r="A22" s="1"/>
      <c r="B22" s="11"/>
      <c r="C22" s="95" t="s">
        <v>140</v>
      </c>
      <c r="D22" s="96"/>
      <c r="E22" s="12"/>
      <c r="F22" s="13"/>
      <c r="G22" s="1"/>
    </row>
    <row r="23" spans="1:7" ht="22.5" customHeight="1">
      <c r="A23" s="1"/>
      <c r="B23" s="11"/>
      <c r="C23" s="95" t="s">
        <v>141</v>
      </c>
      <c r="D23" s="96"/>
      <c r="E23" s="12">
        <v>25</v>
      </c>
      <c r="F23" s="14">
        <v>0</v>
      </c>
      <c r="G23" s="1"/>
    </row>
    <row r="24" spans="1:7" ht="22.5" customHeight="1">
      <c r="A24" s="1"/>
      <c r="B24" s="11"/>
      <c r="C24" s="95" t="s">
        <v>142</v>
      </c>
      <c r="D24" s="96"/>
      <c r="E24" s="12">
        <v>26</v>
      </c>
      <c r="F24" s="14">
        <v>0</v>
      </c>
      <c r="G24" s="1"/>
    </row>
    <row r="25" spans="1:7" ht="22.5" customHeight="1">
      <c r="A25" s="1"/>
      <c r="B25" s="11"/>
      <c r="C25" s="95" t="s">
        <v>143</v>
      </c>
      <c r="D25" s="96"/>
      <c r="E25" s="12">
        <v>27</v>
      </c>
      <c r="F25" s="14">
        <v>0</v>
      </c>
      <c r="G25" s="1"/>
    </row>
    <row r="26" spans="1:7" ht="22.5" customHeight="1">
      <c r="A26" s="1"/>
      <c r="B26" s="11"/>
      <c r="C26" s="95" t="s">
        <v>144</v>
      </c>
      <c r="D26" s="96"/>
      <c r="E26" s="12">
        <v>30</v>
      </c>
      <c r="F26" s="14">
        <v>0</v>
      </c>
      <c r="G26" s="1"/>
    </row>
    <row r="27" spans="1:7" ht="22.5" customHeight="1">
      <c r="A27" s="1"/>
      <c r="B27" s="11"/>
      <c r="C27" s="95" t="s">
        <v>133</v>
      </c>
      <c r="D27" s="96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5" t="s">
        <v>145</v>
      </c>
      <c r="D28" s="96"/>
      <c r="E28" s="12">
        <v>35</v>
      </c>
      <c r="F28" s="14">
        <v>0</v>
      </c>
      <c r="G28" s="1"/>
    </row>
    <row r="29" spans="1:7" ht="22.5" customHeight="1">
      <c r="A29" s="1"/>
      <c r="B29" s="11"/>
      <c r="C29" s="95" t="s">
        <v>146</v>
      </c>
      <c r="D29" s="96"/>
      <c r="E29" s="12">
        <v>36</v>
      </c>
      <c r="F29" s="14">
        <v>0</v>
      </c>
      <c r="G29" s="1"/>
    </row>
    <row r="30" spans="1:7" ht="22.5" customHeight="1">
      <c r="A30" s="1"/>
      <c r="B30" s="11"/>
      <c r="C30" s="95" t="s">
        <v>147</v>
      </c>
      <c r="D30" s="96"/>
      <c r="E30" s="12">
        <v>39</v>
      </c>
      <c r="F30" s="14">
        <v>0</v>
      </c>
      <c r="G30" s="1"/>
    </row>
    <row r="31" spans="1:7" ht="22.5" customHeight="1">
      <c r="A31" s="1"/>
      <c r="B31" s="11"/>
      <c r="C31" s="95" t="s">
        <v>138</v>
      </c>
      <c r="D31" s="96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5" t="s">
        <v>148</v>
      </c>
      <c r="D32" s="96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5" t="s">
        <v>149</v>
      </c>
      <c r="D33" s="96"/>
      <c r="E33" s="12"/>
      <c r="F33" s="13"/>
      <c r="G33" s="1"/>
    </row>
    <row r="34" spans="1:7" ht="22.5" customHeight="1">
      <c r="A34" s="1"/>
      <c r="B34" s="11"/>
      <c r="C34" s="95" t="s">
        <v>150</v>
      </c>
      <c r="D34" s="96"/>
      <c r="E34" s="12">
        <v>45</v>
      </c>
      <c r="F34" s="14">
        <v>0</v>
      </c>
      <c r="G34" s="1"/>
    </row>
    <row r="35" spans="1:7" ht="22.5" customHeight="1">
      <c r="A35" s="1"/>
      <c r="B35" s="11"/>
      <c r="C35" s="95" t="s">
        <v>151</v>
      </c>
      <c r="D35" s="96"/>
      <c r="E35" s="12">
        <v>48</v>
      </c>
      <c r="F35" s="14">
        <v>0</v>
      </c>
      <c r="G35" s="1"/>
    </row>
    <row r="36" spans="1:7" ht="22.5" customHeight="1">
      <c r="A36" s="1"/>
      <c r="B36" s="11"/>
      <c r="C36" s="95" t="s">
        <v>133</v>
      </c>
      <c r="D36" s="96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5" t="s">
        <v>152</v>
      </c>
      <c r="D37" s="96"/>
      <c r="E37" s="12">
        <v>51</v>
      </c>
      <c r="F37" s="14">
        <v>0</v>
      </c>
      <c r="G37" s="1"/>
    </row>
    <row r="38" spans="1:7" ht="22.5" customHeight="1">
      <c r="A38" s="1"/>
      <c r="B38" s="11"/>
      <c r="C38" s="95" t="s">
        <v>153</v>
      </c>
      <c r="D38" s="96"/>
      <c r="E38" s="12">
        <v>52</v>
      </c>
      <c r="F38" s="14">
        <v>0</v>
      </c>
      <c r="G38" s="1"/>
    </row>
    <row r="39" spans="1:7" ht="22.5" customHeight="1">
      <c r="A39" s="1"/>
      <c r="B39" s="11"/>
      <c r="C39" s="95" t="s">
        <v>154</v>
      </c>
      <c r="D39" s="96"/>
      <c r="E39" s="12">
        <v>55</v>
      </c>
      <c r="F39" s="14">
        <v>0</v>
      </c>
      <c r="G39" s="1"/>
    </row>
    <row r="40" spans="1:7" ht="22.5" customHeight="1">
      <c r="A40" s="1"/>
      <c r="B40" s="11"/>
      <c r="C40" s="95" t="s">
        <v>138</v>
      </c>
      <c r="D40" s="96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5" t="s">
        <v>155</v>
      </c>
      <c r="D41" s="96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5" t="s">
        <v>156</v>
      </c>
      <c r="D42" s="96"/>
      <c r="E42" s="12">
        <v>60</v>
      </c>
      <c r="F42" s="14">
        <v>0</v>
      </c>
      <c r="G42" s="1"/>
    </row>
    <row r="43" spans="1:7" ht="22.5" customHeight="1">
      <c r="A43" s="1"/>
      <c r="B43" s="11"/>
      <c r="C43" s="97" t="s">
        <v>157</v>
      </c>
      <c r="D43" s="98"/>
      <c r="E43" s="15">
        <v>61</v>
      </c>
      <c r="F43" s="16">
        <f>F21+F32+F41+F42</f>
        <v>19933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:F2"/>
    <mergeCell ref="D4:F4"/>
    <mergeCell ref="C7:D7"/>
    <mergeCell ref="C8:D8"/>
    <mergeCell ref="C9:D9"/>
    <mergeCell ref="C10:D1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